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460" windowHeight="6090" activeTab="0"/>
  </bookViews>
  <sheets>
    <sheet name="New Issue Chart" sheetId="1" r:id="rId1"/>
    <sheet name="Average Size Chart" sheetId="2" r:id="rId2"/>
    <sheet name="Trades by Sec Type Chart" sheetId="3" r:id="rId3"/>
    <sheet name="New Issue Data" sheetId="4" r:id="rId4"/>
    <sheet name="Trades by Sec Type Data" sheetId="5" r:id="rId5"/>
    <sheet name="Definitions" sheetId="6" r:id="rId6"/>
  </sheets>
  <definedNames>
    <definedName name="_xlnm.Print_Area" localSheetId="4">'Trades by Sec Type Data'!$A$1:$H$57</definedName>
  </definedNames>
  <calcPr fullCalcOnLoad="1"/>
</workbook>
</file>

<file path=xl/sharedStrings.xml><?xml version="1.0" encoding="utf-8"?>
<sst xmlns="http://schemas.openxmlformats.org/spreadsheetml/2006/main" count="117" uniqueCount="50">
  <si>
    <t>Security Type</t>
  </si>
  <si>
    <t>CUSIPs</t>
  </si>
  <si>
    <t>% of Total</t>
  </si>
  <si>
    <t>Trades</t>
  </si>
  <si>
    <t>Par Value</t>
  </si>
  <si>
    <t>Bond</t>
  </si>
  <si>
    <t>Long Note</t>
  </si>
  <si>
    <t>Short Note</t>
  </si>
  <si>
    <t>Long Variable</t>
  </si>
  <si>
    <t>Short Variable</t>
  </si>
  <si>
    <t>CP</t>
  </si>
  <si>
    <t>Other</t>
  </si>
  <si>
    <t>Total</t>
  </si>
  <si>
    <t>Customer CUSIPs</t>
  </si>
  <si>
    <t>Customer Trades</t>
  </si>
  <si>
    <t>Customer Par</t>
  </si>
  <si>
    <t>Customer Average Size</t>
  </si>
  <si>
    <t>Inter-Dealer CUSIPs</t>
  </si>
  <si>
    <t>Inter-Dealer Trades</t>
  </si>
  <si>
    <t>Inter-Dealer Par</t>
  </si>
  <si>
    <t>Inter-Dealer Average Size</t>
  </si>
  <si>
    <t>Customer Buy Side CUSIPs</t>
  </si>
  <si>
    <t>Purchases From Customers</t>
  </si>
  <si>
    <t>Par Value of Purchases From Customers</t>
  </si>
  <si>
    <t>Average Size of Purchases From Customers</t>
  </si>
  <si>
    <t>Customer Sell Side CUSIPs</t>
  </si>
  <si>
    <t>Sales to Customers</t>
  </si>
  <si>
    <t>Par Value of Sales to Customers</t>
  </si>
  <si>
    <t>Average Size of Sales to Customers</t>
  </si>
  <si>
    <t>Average Size All Trades</t>
  </si>
  <si>
    <t>New Issue Trades</t>
  </si>
  <si>
    <t>Trade Type</t>
  </si>
  <si>
    <t>Other Bond Trades</t>
  </si>
  <si>
    <t>Types of Municipal Securities Issues</t>
  </si>
  <si>
    <t>Bonds</t>
  </si>
  <si>
    <t>Nine months or less in maturity</t>
  </si>
  <si>
    <t>Variable interest rate with interest reset period longer than nine months</t>
  </si>
  <si>
    <t>Variable interest rate with interest reset period nine months or less</t>
  </si>
  <si>
    <t>Municipal commercial paper</t>
  </si>
  <si>
    <t xml:space="preserve">Other </t>
  </si>
  <si>
    <t>Includes issues that could not be categorized based on available data, CMOs, trusts, forwards,</t>
  </si>
  <si>
    <t>options, etc.</t>
  </si>
  <si>
    <t>Click here for common definitions</t>
  </si>
  <si>
    <t>Two years or more in maturity (maturity date less dated date) with fixed or zero interest rate</t>
  </si>
  <si>
    <t>Over nine months in maturity, but under two years in maturity</t>
  </si>
  <si>
    <t>New Issue Component of Bond Trades</t>
  </si>
  <si>
    <t>Average Size of Trade by Trade Type</t>
  </si>
  <si>
    <t>Market Share by Security Type</t>
  </si>
  <si>
    <t>CUSIPs, Trades and Par Value by Security Type</t>
  </si>
  <si>
    <t>April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</si>
</sst>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_(* #,##0.0_);_(* \(#,##0.0\);_(* &quot;-&quot;??_);_(@_)"/>
    <numFmt numFmtId="168" formatCode="_(* #,##0_);_(* \(#,##0\);_(* &quot;-&quot;??_);_(@_)"/>
  </numFmts>
  <fonts count="16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5.5"/>
      <name val="Times New Roman"/>
      <family val="0"/>
    </font>
    <font>
      <sz val="16"/>
      <name val="Times New Roman"/>
      <family val="0"/>
    </font>
    <font>
      <b/>
      <sz val="18"/>
      <name val="Times New Roman"/>
      <family val="0"/>
    </font>
    <font>
      <sz val="14.75"/>
      <name val="Times New Roman"/>
      <family val="0"/>
    </font>
    <font>
      <sz val="5"/>
      <name val="Times New Roman"/>
      <family val="1"/>
    </font>
    <font>
      <b/>
      <sz val="5"/>
      <name val="Times New Roman"/>
      <family val="1"/>
    </font>
    <font>
      <b/>
      <sz val="8"/>
      <name val="Times New Roman"/>
      <family val="1"/>
    </font>
    <font>
      <sz val="8.75"/>
      <name val="Times New Roman"/>
      <family val="0"/>
    </font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4" fontId="1" fillId="0" borderId="1" xfId="22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164" fontId="0" fillId="0" borderId="0" xfId="22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9" fontId="1" fillId="0" borderId="0" xfId="22" applyFont="1" applyAlignment="1">
      <alignment horizontal="center"/>
    </xf>
    <xf numFmtId="9" fontId="1" fillId="0" borderId="0" xfId="22" applyNumberFormat="1" applyFont="1" applyAlignment="1">
      <alignment horizontal="center"/>
    </xf>
    <xf numFmtId="5" fontId="1" fillId="0" borderId="1" xfId="0" applyNumberFormat="1" applyFont="1" applyBorder="1" applyAlignment="1">
      <alignment horizontal="center"/>
    </xf>
    <xf numFmtId="5" fontId="0" fillId="0" borderId="0" xfId="0" applyNumberFormat="1" applyFont="1" applyAlignment="1">
      <alignment horizontal="center"/>
    </xf>
    <xf numFmtId="5" fontId="1" fillId="0" borderId="0" xfId="0" applyNumberFormat="1" applyFont="1" applyAlignment="1">
      <alignment horizontal="center"/>
    </xf>
    <xf numFmtId="5" fontId="0" fillId="0" borderId="0" xfId="0" applyNumberFormat="1" applyFont="1" applyAlignment="1">
      <alignment/>
    </xf>
    <xf numFmtId="5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37" fontId="1" fillId="0" borderId="1" xfId="0" applyNumberFormat="1" applyFont="1" applyBorder="1" applyAlignment="1">
      <alignment horizontal="center" wrapText="1"/>
    </xf>
    <xf numFmtId="165" fontId="0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164" fontId="1" fillId="0" borderId="0" xfId="22" applyNumberFormat="1" applyFont="1" applyAlignment="1">
      <alignment horizontal="center"/>
    </xf>
    <xf numFmtId="0" fontId="11" fillId="0" borderId="0" xfId="21">
      <alignment/>
      <protection/>
    </xf>
    <xf numFmtId="0" fontId="2" fillId="0" borderId="0" xfId="21" applyFont="1">
      <alignment/>
      <protection/>
    </xf>
    <xf numFmtId="0" fontId="11" fillId="0" borderId="2" xfId="21" applyBorder="1">
      <alignment/>
      <protection/>
    </xf>
    <xf numFmtId="0" fontId="11" fillId="0" borderId="3" xfId="21" applyBorder="1">
      <alignment/>
      <protection/>
    </xf>
    <xf numFmtId="0" fontId="11" fillId="0" borderId="4" xfId="21" applyBorder="1">
      <alignment/>
      <protection/>
    </xf>
    <xf numFmtId="0" fontId="11" fillId="0" borderId="5" xfId="21" applyBorder="1">
      <alignment/>
      <protection/>
    </xf>
    <xf numFmtId="0" fontId="11" fillId="0" borderId="6" xfId="21" applyBorder="1">
      <alignment/>
      <protection/>
    </xf>
    <xf numFmtId="0" fontId="11" fillId="0" borderId="7" xfId="21" applyBorder="1">
      <alignment/>
      <protection/>
    </xf>
    <xf numFmtId="0" fontId="11" fillId="0" borderId="8" xfId="21" applyBorder="1">
      <alignment/>
      <protection/>
    </xf>
    <xf numFmtId="0" fontId="11" fillId="0" borderId="9" xfId="21" applyBorder="1">
      <alignment/>
      <protection/>
    </xf>
    <xf numFmtId="0" fontId="11" fillId="0" borderId="10" xfId="21" applyBorder="1">
      <alignment/>
      <protection/>
    </xf>
    <xf numFmtId="0" fontId="11" fillId="0" borderId="1" xfId="21" applyBorder="1">
      <alignment/>
      <protection/>
    </xf>
    <xf numFmtId="0" fontId="11" fillId="0" borderId="11" xfId="21" applyBorder="1">
      <alignment/>
      <protection/>
    </xf>
    <xf numFmtId="0" fontId="11" fillId="0" borderId="12" xfId="21" applyBorder="1">
      <alignment/>
      <protection/>
    </xf>
    <xf numFmtId="0" fontId="11" fillId="0" borderId="13" xfId="21" applyBorder="1">
      <alignment/>
      <protection/>
    </xf>
    <xf numFmtId="0" fontId="11" fillId="0" borderId="14" xfId="21" applyBorder="1">
      <alignment/>
      <protection/>
    </xf>
    <xf numFmtId="0" fontId="11" fillId="0" borderId="15" xfId="21" applyBorder="1">
      <alignment/>
      <protection/>
    </xf>
    <xf numFmtId="0" fontId="11" fillId="0" borderId="16" xfId="21" applyBorder="1">
      <alignment/>
      <protection/>
    </xf>
    <xf numFmtId="0" fontId="11" fillId="0" borderId="17" xfId="21" applyBorder="1">
      <alignment/>
      <protection/>
    </xf>
    <xf numFmtId="0" fontId="11" fillId="0" borderId="18" xfId="21" applyBorder="1">
      <alignment/>
      <protection/>
    </xf>
    <xf numFmtId="0" fontId="11" fillId="0" borderId="19" xfId="21" applyBorder="1">
      <alignment/>
      <protection/>
    </xf>
    <xf numFmtId="0" fontId="12" fillId="0" borderId="0" xfId="20" applyAlignment="1">
      <alignment/>
    </xf>
    <xf numFmtId="0" fontId="11" fillId="0" borderId="20" xfId="21" applyFont="1" applyBorder="1">
      <alignment/>
      <protection/>
    </xf>
    <xf numFmtId="0" fontId="11" fillId="0" borderId="6" xfId="21" applyFont="1" applyBorder="1">
      <alignment/>
      <protection/>
    </xf>
    <xf numFmtId="44" fontId="0" fillId="0" borderId="0" xfId="17" applyFont="1" applyAlignment="1">
      <alignment/>
    </xf>
    <xf numFmtId="0" fontId="2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efini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Trades: </a:t>
            </a:r>
          </a:p>
        </c:rich>
      </c:tx>
      <c:layout>
        <c:manualLayout>
          <c:xMode val="factor"/>
          <c:yMode val="factor"/>
          <c:x val="-0.1695"/>
          <c:y val="-0.007"/>
        </c:manualLayout>
      </c:layout>
      <c:spPr>
        <a:noFill/>
        <a:ln>
          <a:noFill/>
        </a:ln>
      </c:spPr>
    </c:title>
    <c:view3D>
      <c:rotX val="3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13375"/>
          <c:y val="0.297"/>
          <c:w val="0.73225"/>
          <c:h val="0.40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Data'!$B$6:$B$7</c:f>
              <c:numCache>
                <c:ptCount val="2"/>
                <c:pt idx="0">
                  <c:v>647129</c:v>
                </c:pt>
                <c:pt idx="1">
                  <c:v>130702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Trades:</a:t>
            </a:r>
          </a:p>
        </c:rich>
      </c:tx>
      <c:layout>
        <c:manualLayout>
          <c:xMode val="factor"/>
          <c:yMode val="factor"/>
          <c:x val="-0.174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25"/>
          <c:y val="0.17625"/>
          <c:w val="0.58275"/>
          <c:h val="0.6085"/>
        </c:manualLayout>
      </c:layout>
      <c:pie3DChart>
        <c:varyColors val="1"/>
        <c:ser>
          <c:idx val="0"/>
          <c:order val="0"/>
          <c:tx>
            <c:strRef>
              <c:f>'Trades by Sec Type Data'!$D$4</c:f>
              <c:strCache>
                <c:ptCount val="1"/>
                <c:pt idx="0">
                  <c:v>Trades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Data'!$D$5:$D$11</c:f>
              <c:numCache>
                <c:ptCount val="7"/>
                <c:pt idx="0">
                  <c:v>777831</c:v>
                </c:pt>
                <c:pt idx="1">
                  <c:v>4986</c:v>
                </c:pt>
                <c:pt idx="2">
                  <c:v>686</c:v>
                </c:pt>
                <c:pt idx="3">
                  <c:v>4851</c:v>
                </c:pt>
                <c:pt idx="4">
                  <c:v>154264</c:v>
                </c:pt>
                <c:pt idx="5">
                  <c:v>1495</c:v>
                </c:pt>
                <c:pt idx="6">
                  <c:v>7961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Par Value: </a:t>
            </a:r>
          </a:p>
        </c:rich>
      </c:tx>
      <c:layout>
        <c:manualLayout>
          <c:xMode val="factor"/>
          <c:yMode val="factor"/>
          <c:x val="-0.19525"/>
          <c:y val="-0.0195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95"/>
          <c:y val="0.173"/>
          <c:w val="0.559"/>
          <c:h val="0.614"/>
        </c:manualLayout>
      </c:layout>
      <c:pie3DChart>
        <c:varyColors val="1"/>
        <c:ser>
          <c:idx val="0"/>
          <c:order val="0"/>
          <c:tx>
            <c:strRef>
              <c:f>'Trades by Sec Type Data'!$F$4</c:f>
              <c:strCache>
                <c:ptCount val="1"/>
                <c:pt idx="0">
                  <c:v>Par Value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Data'!$F$5:$F$11</c:f>
              <c:numCache>
                <c:ptCount val="7"/>
                <c:pt idx="0">
                  <c:v>197891339699</c:v>
                </c:pt>
                <c:pt idx="1">
                  <c:v>3167404128</c:v>
                </c:pt>
                <c:pt idx="2">
                  <c:v>2596256536</c:v>
                </c:pt>
                <c:pt idx="3">
                  <c:v>4820552662</c:v>
                </c:pt>
                <c:pt idx="4">
                  <c:v>303699351145</c:v>
                </c:pt>
                <c:pt idx="5">
                  <c:v>16519116000</c:v>
                </c:pt>
                <c:pt idx="6">
                  <c:v>12874932285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Par:</a:t>
            </a:r>
          </a:p>
        </c:rich>
      </c:tx>
      <c:layout>
        <c:manualLayout>
          <c:xMode val="factor"/>
          <c:yMode val="factor"/>
          <c:x val="-0.16925"/>
          <c:y val="-0.0035"/>
        </c:manualLayout>
      </c:layout>
      <c:spPr>
        <a:noFill/>
        <a:ln>
          <a:noFill/>
        </a:ln>
      </c:spPr>
    </c:title>
    <c:view3D>
      <c:rotX val="35"/>
      <c:hPercent val="100"/>
      <c:rotY val="95"/>
      <c:depthPercent val="100"/>
      <c:rAngAx val="1"/>
    </c:view3D>
    <c:plotArea>
      <c:layout>
        <c:manualLayout>
          <c:xMode val="edge"/>
          <c:yMode val="edge"/>
          <c:x val="0.136"/>
          <c:y val="0.29225"/>
          <c:w val="0.729"/>
          <c:h val="0.41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Data'!$D$6:$D$7</c:f>
              <c:numCache>
                <c:ptCount val="2"/>
                <c:pt idx="0">
                  <c:v>133944560851</c:v>
                </c:pt>
                <c:pt idx="1">
                  <c:v>63946778848</c:v>
                </c:pt>
              </c:numCache>
            </c:numRef>
          </c:val>
        </c:ser>
        <c:firstSliceAng val="9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Bond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75"/>
          <c:w val="0.89475"/>
          <c:h val="0.7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Data'!$H$5,'Trades by Sec Type Data'!$H$16,'Trades by Sec Type Data'!$H$27,'Trades by Sec Type Data'!$H$38,'Trades by Sec Type Data'!$H$49)</c:f>
              <c:numCache>
                <c:ptCount val="5"/>
                <c:pt idx="0">
                  <c:v>254414.31326213534</c:v>
                </c:pt>
                <c:pt idx="1">
                  <c:v>234297.4757707779</c:v>
                </c:pt>
                <c:pt idx="2">
                  <c:v>263358.8204631986</c:v>
                </c:pt>
                <c:pt idx="3">
                  <c:v>227602.6233055369</c:v>
                </c:pt>
                <c:pt idx="4">
                  <c:v>371725.40358730964</c:v>
                </c:pt>
              </c:numCache>
            </c:numRef>
          </c:val>
        </c:ser>
        <c:axId val="44209590"/>
        <c:axId val="62341991"/>
      </c:barChart>
      <c:catAx>
        <c:axId val="442095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2341991"/>
        <c:crosses val="autoZero"/>
        <c:auto val="1"/>
        <c:lblOffset val="100"/>
        <c:noMultiLvlLbl val="0"/>
      </c:catAx>
      <c:valAx>
        <c:axId val="623419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42095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CP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"/>
          <c:w val="0.89475"/>
          <c:h val="0.7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Data'!$H$10,'Trades by Sec Type Data'!$H$21,'Trades by Sec Type Data'!$H$32,'Trades by Sec Type Data'!$H$43,'Trades by Sec Type Data'!$H$54)</c:f>
              <c:numCache>
                <c:ptCount val="5"/>
                <c:pt idx="0">
                  <c:v>11049575.919732442</c:v>
                </c:pt>
                <c:pt idx="1">
                  <c:v>8539000</c:v>
                </c:pt>
                <c:pt idx="2">
                  <c:v>11054623.99463807</c:v>
                </c:pt>
                <c:pt idx="3">
                  <c:v>11103361.010830324</c:v>
                </c:pt>
                <c:pt idx="4">
                  <c:v>10913997.395833334</c:v>
                </c:pt>
              </c:numCache>
            </c:numRef>
          </c:val>
        </c:ser>
        <c:axId val="24207008"/>
        <c:axId val="16536481"/>
      </c:barChart>
      <c:catAx>
        <c:axId val="242070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6536481"/>
        <c:crosses val="autoZero"/>
        <c:auto val="1"/>
        <c:lblOffset val="100"/>
        <c:noMultiLvlLbl val="0"/>
      </c:catAx>
      <c:valAx>
        <c:axId val="165364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42070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Data'!$H$6,'Trades by Sec Type Data'!$H$17,'Trades by Sec Type Data'!$H$28,'Trades by Sec Type Data'!$H$39,'Trades by Sec Type Data'!$H$50)</c:f>
              <c:numCache>
                <c:ptCount val="5"/>
                <c:pt idx="0">
                  <c:v>635259.5523465704</c:v>
                </c:pt>
                <c:pt idx="1">
                  <c:v>462533.27568366594</c:v>
                </c:pt>
                <c:pt idx="2">
                  <c:v>699586.1838700798</c:v>
                </c:pt>
                <c:pt idx="3">
                  <c:v>630297.8528720188</c:v>
                </c:pt>
                <c:pt idx="4">
                  <c:v>1014024.2347560975</c:v>
                </c:pt>
              </c:numCache>
            </c:numRef>
          </c:val>
        </c:ser>
        <c:axId val="14610602"/>
        <c:axId val="64386555"/>
      </c:barChart>
      <c:catAx>
        <c:axId val="14610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4386555"/>
        <c:crosses val="autoZero"/>
        <c:auto val="1"/>
        <c:lblOffset val="100"/>
        <c:noMultiLvlLbl val="0"/>
      </c:catAx>
      <c:valAx>
        <c:axId val="64386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46106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Data'!$H$7,'Trades by Sec Type Data'!$H$18,'Trades by Sec Type Data'!$H$29,'Trades by Sec Type Data'!$H$40,'Trades by Sec Type Data'!$H$51)</c:f>
              <c:numCache>
                <c:ptCount val="5"/>
                <c:pt idx="0">
                  <c:v>3784630.518950437</c:v>
                </c:pt>
                <c:pt idx="1">
                  <c:v>996993.2432432432</c:v>
                </c:pt>
                <c:pt idx="2">
                  <c:v>4551489.843866171</c:v>
                </c:pt>
                <c:pt idx="3">
                  <c:v>4376261.178021978</c:v>
                </c:pt>
                <c:pt idx="4">
                  <c:v>5512080.722891566</c:v>
                </c:pt>
              </c:numCache>
            </c:numRef>
          </c:val>
        </c:ser>
        <c:axId val="42608084"/>
        <c:axId val="47928437"/>
      </c:barChart>
      <c:catAx>
        <c:axId val="426080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7928437"/>
        <c:crosses val="autoZero"/>
        <c:auto val="1"/>
        <c:lblOffset val="100"/>
        <c:noMultiLvlLbl val="0"/>
      </c:catAx>
      <c:valAx>
        <c:axId val="479284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26080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3275"/>
          <c:w val="0.890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Data'!$H$8,'Trades by Sec Type Data'!$H$19,'Trades by Sec Type Data'!$H$30,'Trades by Sec Type Data'!$H$41,'Trades by Sec Type Data'!$H$52)</c:f>
              <c:numCache>
                <c:ptCount val="5"/>
                <c:pt idx="0">
                  <c:v>993723.4924757782</c:v>
                </c:pt>
                <c:pt idx="1">
                  <c:v>665382.4884792627</c:v>
                </c:pt>
                <c:pt idx="2">
                  <c:v>1088319.878385555</c:v>
                </c:pt>
                <c:pt idx="3">
                  <c:v>1292792.3715315314</c:v>
                </c:pt>
                <c:pt idx="4">
                  <c:v>515755.6316851665</c:v>
                </c:pt>
              </c:numCache>
            </c:numRef>
          </c:val>
        </c:ser>
        <c:axId val="28702750"/>
        <c:axId val="56998159"/>
      </c:barChart>
      <c:catAx>
        <c:axId val="287027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6998159"/>
        <c:crosses val="autoZero"/>
        <c:auto val="1"/>
        <c:lblOffset val="100"/>
        <c:noMultiLvlLbl val="0"/>
      </c:catAx>
      <c:valAx>
        <c:axId val="569981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87027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3225"/>
          <c:w val="0.8895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Data'!$H$9,'Trades by Sec Type Data'!$H$20,'Trades by Sec Type Data'!$H$31,'Trades by Sec Type Data'!$H$42,'Trades by Sec Type Data'!$H$53)</c:f>
              <c:numCache>
                <c:ptCount val="5"/>
                <c:pt idx="0">
                  <c:v>1968698.7965111756</c:v>
                </c:pt>
                <c:pt idx="1">
                  <c:v>918350.5124717422</c:v>
                </c:pt>
                <c:pt idx="2">
                  <c:v>2182587.4546092926</c:v>
                </c:pt>
                <c:pt idx="3">
                  <c:v>2824288.0506603736</c:v>
                </c:pt>
                <c:pt idx="4">
                  <c:v>1736683.6537113688</c:v>
                </c:pt>
              </c:numCache>
            </c:numRef>
          </c:val>
        </c:ser>
        <c:axId val="43221384"/>
        <c:axId val="53448137"/>
      </c:barChart>
      <c:catAx>
        <c:axId val="43221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3448137"/>
        <c:crosses val="autoZero"/>
        <c:auto val="1"/>
        <c:lblOffset val="100"/>
        <c:noMultiLvlLbl val="0"/>
      </c:catAx>
      <c:valAx>
        <c:axId val="534481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32213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CUSIPs:  </a:t>
            </a:r>
          </a:p>
        </c:rich>
      </c:tx>
      <c:layout>
        <c:manualLayout>
          <c:xMode val="factor"/>
          <c:yMode val="factor"/>
          <c:x val="-0.169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15"/>
          <c:y val="0.1765"/>
          <c:w val="0.5825"/>
          <c:h val="0.607"/>
        </c:manualLayout>
      </c:layout>
      <c:pie3DChart>
        <c:varyColors val="1"/>
        <c:ser>
          <c:idx val="0"/>
          <c:order val="0"/>
          <c:tx>
            <c:strRef>
              <c:f>'Trades by Sec Type Data'!$B$4</c:f>
              <c:strCache>
                <c:ptCount val="1"/>
                <c:pt idx="0">
                  <c:v>CUSIPs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Data'!$B$5:$B$11</c:f>
              <c:numCache>
                <c:ptCount val="7"/>
                <c:pt idx="0">
                  <c:v>104388</c:v>
                </c:pt>
                <c:pt idx="1">
                  <c:v>1376</c:v>
                </c:pt>
                <c:pt idx="2">
                  <c:v>200</c:v>
                </c:pt>
                <c:pt idx="3">
                  <c:v>385</c:v>
                </c:pt>
                <c:pt idx="4">
                  <c:v>8519</c:v>
                </c:pt>
                <c:pt idx="5">
                  <c:v>837</c:v>
                </c:pt>
                <c:pt idx="6">
                  <c:v>620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0.54825</cdr:x>
      <cdr:y>0.03475</cdr:y>
    </cdr:from>
    <cdr:to>
      <cdr:x>0.66425</cdr:x>
      <cdr:y>0.1225</cdr:y>
    </cdr:to>
    <cdr:sp>
      <cdr:nvSpPr>
        <cdr:cNvPr id="1" name="TextBox 1"/>
        <cdr:cNvSpPr txBox="1">
          <a:spLocks noChangeArrowheads="1"/>
        </cdr:cNvSpPr>
      </cdr:nvSpPr>
      <cdr:spPr>
        <a:xfrm>
          <a:off x="3771900" y="95250"/>
          <a:ext cx="800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Times New Roman"/>
              <a:ea typeface="Times New Roman"/>
              <a:cs typeface="Times New Roman"/>
            </a:rPr>
            <a:t>Billion</a:t>
          </a:r>
        </a:p>
      </cdr:txBody>
    </cdr:sp>
  </cdr:relSizeAnchor>
  <cdr:relSizeAnchor xmlns:cdr="http://schemas.openxmlformats.org/drawingml/2006/chartDrawing">
    <cdr:from>
      <cdr:x>0.4265</cdr:x>
      <cdr:y>0.03475</cdr:y>
    </cdr:from>
    <cdr:to>
      <cdr:x>0.664</cdr:x>
      <cdr:y>0.2105</cdr:y>
    </cdr:to>
    <cdr:sp textlink="'New Issue Data'!$G$9">
      <cdr:nvSpPr>
        <cdr:cNvPr id="2" name="Text 2"/>
        <cdr:cNvSpPr txBox="1">
          <a:spLocks noChangeArrowheads="1"/>
        </cdr:cNvSpPr>
      </cdr:nvSpPr>
      <cdr:spPr>
        <a:xfrm>
          <a:off x="2933700" y="95250"/>
          <a:ext cx="163830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59968762-c5cd-4080-83bf-12a6379fde28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 $197.89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12</xdr:col>
      <xdr:colOff>495300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9525" y="581025"/>
        <a:ext cx="6886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495300</xdr:colOff>
      <xdr:row>38</xdr:row>
      <xdr:rowOff>66675</xdr:rowOff>
    </xdr:to>
    <xdr:graphicFrame>
      <xdr:nvGraphicFramePr>
        <xdr:cNvPr id="2" name="Chart 2"/>
        <xdr:cNvGraphicFramePr/>
      </xdr:nvGraphicFramePr>
      <xdr:xfrm>
        <a:off x="0" y="3476625"/>
        <a:ext cx="68961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133350</xdr:rowOff>
    </xdr:from>
    <xdr:to>
      <xdr:col>12</xdr:col>
      <xdr:colOff>514350</xdr:colOff>
      <xdr:row>40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6362700"/>
          <a:ext cx="6896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  <xdr:oneCellAnchor>
    <xdr:from>
      <xdr:col>5</xdr:col>
      <xdr:colOff>447675</xdr:colOff>
      <xdr:row>4</xdr:row>
      <xdr:rowOff>9525</xdr:rowOff>
    </xdr:from>
    <xdr:ext cx="1390650" cy="257175"/>
    <xdr:sp textlink="'New Issue Data'!B9">
      <xdr:nvSpPr>
        <xdr:cNvPr id="4" name="TextBox 4"/>
        <xdr:cNvSpPr txBox="1">
          <a:spLocks noChangeArrowheads="1"/>
        </xdr:cNvSpPr>
      </xdr:nvSpPr>
      <xdr:spPr>
        <a:xfrm>
          <a:off x="3114675" y="733425"/>
          <a:ext cx="13906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0c754ac7-a085-4de2-acf5-9705504c43fb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777,831</a:t>
          </a:fld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5</xdr:col>
      <xdr:colOff>523875</xdr:colOff>
      <xdr:row>20</xdr:row>
      <xdr:rowOff>133350</xdr:rowOff>
    </xdr:to>
    <xdr:graphicFrame>
      <xdr:nvGraphicFramePr>
        <xdr:cNvPr id="1" name="Chart 2"/>
        <xdr:cNvGraphicFramePr/>
      </xdr:nvGraphicFramePr>
      <xdr:xfrm>
        <a:off x="0" y="571500"/>
        <a:ext cx="31908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523875</xdr:colOff>
      <xdr:row>20</xdr:row>
      <xdr:rowOff>133350</xdr:rowOff>
    </xdr:to>
    <xdr:graphicFrame>
      <xdr:nvGraphicFramePr>
        <xdr:cNvPr id="2" name="Chart 3"/>
        <xdr:cNvGraphicFramePr/>
      </xdr:nvGraphicFramePr>
      <xdr:xfrm>
        <a:off x="3200400" y="561975"/>
        <a:ext cx="31908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0</xdr:colOff>
      <xdr:row>38</xdr:row>
      <xdr:rowOff>133350</xdr:rowOff>
    </xdr:to>
    <xdr:graphicFrame>
      <xdr:nvGraphicFramePr>
        <xdr:cNvPr id="3" name="Chart 4"/>
        <xdr:cNvGraphicFramePr/>
      </xdr:nvGraphicFramePr>
      <xdr:xfrm>
        <a:off x="0" y="3476625"/>
        <a:ext cx="32004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12</xdr:col>
      <xdr:colOff>0</xdr:colOff>
      <xdr:row>38</xdr:row>
      <xdr:rowOff>142875</xdr:rowOff>
    </xdr:to>
    <xdr:graphicFrame>
      <xdr:nvGraphicFramePr>
        <xdr:cNvPr id="4" name="Chart 5"/>
        <xdr:cNvGraphicFramePr/>
      </xdr:nvGraphicFramePr>
      <xdr:xfrm>
        <a:off x="3200400" y="3476625"/>
        <a:ext cx="3200400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9525</xdr:colOff>
      <xdr:row>56</xdr:row>
      <xdr:rowOff>142875</xdr:rowOff>
    </xdr:to>
    <xdr:graphicFrame>
      <xdr:nvGraphicFramePr>
        <xdr:cNvPr id="5" name="Chart 6"/>
        <xdr:cNvGraphicFramePr/>
      </xdr:nvGraphicFramePr>
      <xdr:xfrm>
        <a:off x="0" y="6391275"/>
        <a:ext cx="3209925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11</xdr:col>
      <xdr:colOff>523875</xdr:colOff>
      <xdr:row>56</xdr:row>
      <xdr:rowOff>152400</xdr:rowOff>
    </xdr:to>
    <xdr:graphicFrame>
      <xdr:nvGraphicFramePr>
        <xdr:cNvPr id="6" name="Chart 7"/>
        <xdr:cNvGraphicFramePr/>
      </xdr:nvGraphicFramePr>
      <xdr:xfrm>
        <a:off x="3200400" y="6391275"/>
        <a:ext cx="319087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0.45125</cdr:x>
      <cdr:y>0.62775</cdr:y>
    </cdr:from>
    <cdr:to>
      <cdr:x>0.65775</cdr:x>
      <cdr:y>0.71475</cdr:y>
    </cdr:to>
    <cdr:sp>
      <cdr:nvSpPr>
        <cdr:cNvPr id="1" name="TextBox 1"/>
        <cdr:cNvSpPr txBox="1">
          <a:spLocks noChangeArrowheads="1"/>
        </cdr:cNvSpPr>
      </cdr:nvSpPr>
      <cdr:spPr>
        <a:xfrm>
          <a:off x="2724150" y="1847850"/>
          <a:ext cx="12477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0.43525</cdr:x>
      <cdr:y>0.01325</cdr:y>
    </cdr:from>
    <cdr:to>
      <cdr:x>0.61675</cdr:x>
      <cdr:y>0.11</cdr:y>
    </cdr:to>
    <cdr:sp textlink="'Trades by Sec Type Data'!$D$13">
      <cdr:nvSpPr>
        <cdr:cNvPr id="2" name="Text 2"/>
        <cdr:cNvSpPr txBox="1">
          <a:spLocks noChangeArrowheads="1"/>
        </cdr:cNvSpPr>
      </cdr:nvSpPr>
      <cdr:spPr>
        <a:xfrm>
          <a:off x="2619375" y="38100"/>
          <a:ext cx="10953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f4dd5e3a-31e3-4a14-a102-958b53e4eb5b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952,074</a:t>
          </a:fld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0.42425</cdr:x>
      <cdr:y>0.013</cdr:y>
    </cdr:from>
    <cdr:to>
      <cdr:x>0.64675</cdr:x>
      <cdr:y>0.114</cdr:y>
    </cdr:to>
    <cdr:sp>
      <cdr:nvSpPr>
        <cdr:cNvPr id="1" name="TextBox 1"/>
        <cdr:cNvSpPr txBox="1">
          <a:spLocks noChangeArrowheads="1"/>
        </cdr:cNvSpPr>
      </cdr:nvSpPr>
      <cdr:spPr>
        <a:xfrm>
          <a:off x="2552700" y="38100"/>
          <a:ext cx="13430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0.411</cdr:x>
      <cdr:y>0.013</cdr:y>
    </cdr:from>
    <cdr:to>
      <cdr:x>0.687</cdr:x>
      <cdr:y>0.095</cdr:y>
    </cdr:to>
    <cdr:sp textlink="'Trades by Sec Type Data'!$F$13">
      <cdr:nvSpPr>
        <cdr:cNvPr id="2" name="Text 2"/>
        <cdr:cNvSpPr txBox="1">
          <a:spLocks noChangeArrowheads="1"/>
        </cdr:cNvSpPr>
      </cdr:nvSpPr>
      <cdr:spPr>
        <a:xfrm>
          <a:off x="2476500" y="38100"/>
          <a:ext cx="16668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9ca7daaf-a6e8-4a0b-ade2-042dee4781c4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$541,568,952,455 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552450</xdr:colOff>
      <xdr:row>21</xdr:row>
      <xdr:rowOff>28575</xdr:rowOff>
    </xdr:to>
    <xdr:graphicFrame>
      <xdr:nvGraphicFramePr>
        <xdr:cNvPr id="1" name="Chart 2"/>
        <xdr:cNvGraphicFramePr/>
      </xdr:nvGraphicFramePr>
      <xdr:xfrm>
        <a:off x="0" y="561975"/>
        <a:ext cx="60388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552450</xdr:colOff>
      <xdr:row>40</xdr:row>
      <xdr:rowOff>38100</xdr:rowOff>
    </xdr:to>
    <xdr:graphicFrame>
      <xdr:nvGraphicFramePr>
        <xdr:cNvPr id="2" name="Chart 3"/>
        <xdr:cNvGraphicFramePr/>
      </xdr:nvGraphicFramePr>
      <xdr:xfrm>
        <a:off x="0" y="3638550"/>
        <a:ext cx="60388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552450</xdr:colOff>
      <xdr:row>59</xdr:row>
      <xdr:rowOff>104775</xdr:rowOff>
    </xdr:to>
    <xdr:graphicFrame>
      <xdr:nvGraphicFramePr>
        <xdr:cNvPr id="3" name="Chart 4"/>
        <xdr:cNvGraphicFramePr/>
      </xdr:nvGraphicFramePr>
      <xdr:xfrm>
        <a:off x="0" y="6715125"/>
        <a:ext cx="6038850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60</xdr:row>
      <xdr:rowOff>28575</xdr:rowOff>
    </xdr:from>
    <xdr:to>
      <xdr:col>9</xdr:col>
      <xdr:colOff>342900</xdr:colOff>
      <xdr:row>62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33350" y="9820275"/>
          <a:ext cx="56959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Other category includes CMOs, trusts, forwards, options, swaps, and insufficiently identified, invalid or non-municipal CUSIPs </a:t>
          </a:r>
        </a:p>
      </xdr:txBody>
    </xdr:sp>
    <xdr:clientData/>
  </xdr:twoCellAnchor>
  <xdr:oneCellAnchor>
    <xdr:from>
      <xdr:col>4</xdr:col>
      <xdr:colOff>152400</xdr:colOff>
      <xdr:row>3</xdr:row>
      <xdr:rowOff>66675</xdr:rowOff>
    </xdr:from>
    <xdr:ext cx="1104900" cy="228600"/>
    <xdr:sp textlink="'Trades by Sec Type Data'!B13">
      <xdr:nvSpPr>
        <xdr:cNvPr id="5" name="TextBox 6"/>
        <xdr:cNvSpPr txBox="1">
          <a:spLocks noChangeArrowheads="1"/>
        </xdr:cNvSpPr>
      </xdr:nvSpPr>
      <xdr:spPr>
        <a:xfrm>
          <a:off x="2590800" y="628650"/>
          <a:ext cx="110490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4434d37b-4ae0-46a0-8c4c-bdab1bf8dd5f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116,325</a:t>
          </a:fld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66675</xdr:rowOff>
    </xdr:from>
    <xdr:to>
      <xdr:col>4</xdr:col>
      <xdr:colOff>504825</xdr:colOff>
      <xdr:row>12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1762125"/>
          <a:ext cx="35052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workbookViewId="0" topLeftCell="A1">
      <selection activeCell="A3" sqref="A3"/>
    </sheetView>
  </sheetViews>
  <sheetFormatPr defaultColWidth="9.33203125" defaultRowHeight="12.75"/>
  <cols>
    <col min="1" max="16384" width="9.33203125" style="1" customWidth="1"/>
  </cols>
  <sheetData>
    <row r="1" spans="1:13" ht="15.75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2" ht="12.75">
      <c r="A42" s="51" t="s">
        <v>42</v>
      </c>
    </row>
  </sheetData>
  <mergeCells count="2">
    <mergeCell ref="A1:M1"/>
    <mergeCell ref="A2:M2"/>
  </mergeCells>
  <hyperlinks>
    <hyperlink ref="A42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&amp;CPage &amp;P of &amp;N&amp;R&amp;D
&amp;[File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75" zoomScaleNormal="75" workbookViewId="0" topLeftCell="A1">
      <selection activeCell="A2" sqref="A2:L2"/>
    </sheetView>
  </sheetViews>
  <sheetFormatPr defaultColWidth="9.33203125" defaultRowHeight="12.75"/>
  <cols>
    <col min="1" max="16384" width="9.33203125" style="1" customWidth="1"/>
  </cols>
  <sheetData>
    <row r="1" spans="1:12" ht="15.75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59" ht="12.75">
      <c r="A59" s="51" t="s">
        <v>42</v>
      </c>
    </row>
  </sheetData>
  <mergeCells count="2">
    <mergeCell ref="A1:L1"/>
    <mergeCell ref="A2:L2"/>
  </mergeCells>
  <hyperlinks>
    <hyperlink ref="A59" location="Definitions!A1" display="Click here for common definitions"/>
  </hyperlinks>
  <printOptions horizontalCentered="1"/>
  <pageMargins left="0.32" right="0.32" top="1.02" bottom="0.8" header="0.5" footer="0.31"/>
  <pageSetup fitToHeight="1" fitToWidth="1" horizontalDpi="600" verticalDpi="600" orientation="portrait" scale="84" r:id="rId2"/>
  <headerFooter alignWithMargins="0">
    <oddFooter>&amp;CPage &amp;P of &amp;N&amp;R&amp;D
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workbookViewId="0" topLeftCell="A1">
      <selection activeCell="A3" sqref="A3"/>
    </sheetView>
  </sheetViews>
  <sheetFormatPr defaultColWidth="9.33203125" defaultRowHeight="12.75"/>
  <cols>
    <col min="1" max="10" width="10.66015625" style="0" customWidth="1"/>
  </cols>
  <sheetData>
    <row r="1" spans="1:10" ht="15.7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</row>
    <row r="65" ht="12.75">
      <c r="A65" s="51" t="s">
        <v>42</v>
      </c>
    </row>
  </sheetData>
  <mergeCells count="2">
    <mergeCell ref="A1:J1"/>
    <mergeCell ref="A2:J2"/>
  </mergeCells>
  <hyperlinks>
    <hyperlink ref="A65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portrait" scale="75" r:id="rId2"/>
  <headerFooter alignWithMargins="0">
    <oddFooter>&amp;CPage &amp;P of &amp;N&amp;R&amp;D
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workbookViewId="0" topLeftCell="A1">
      <selection activeCell="A3" sqref="A3"/>
    </sheetView>
  </sheetViews>
  <sheetFormatPr defaultColWidth="9.33203125" defaultRowHeight="12.75"/>
  <cols>
    <col min="1" max="1" width="17.16015625" style="1" bestFit="1" customWidth="1"/>
    <col min="2" max="2" width="9.33203125" style="6" customWidth="1"/>
    <col min="3" max="3" width="9.33203125" style="7" customWidth="1"/>
    <col min="4" max="4" width="18.16015625" style="14" customWidth="1"/>
    <col min="5" max="5" width="9.33203125" style="7" customWidth="1"/>
    <col min="6" max="6" width="9.33203125" style="8" customWidth="1"/>
    <col min="7" max="7" width="0" style="1" hidden="1" customWidth="1"/>
    <col min="8" max="16384" width="9.33203125" style="1" customWidth="1"/>
  </cols>
  <sheetData>
    <row r="1" spans="1:5" ht="15.75">
      <c r="A1" s="55" t="s">
        <v>45</v>
      </c>
      <c r="B1" s="55"/>
      <c r="C1" s="55"/>
      <c r="D1" s="55"/>
      <c r="E1" s="55"/>
    </row>
    <row r="2" spans="1:5" ht="15.75">
      <c r="A2" s="55" t="s">
        <v>49</v>
      </c>
      <c r="B2" s="55"/>
      <c r="C2" s="55"/>
      <c r="D2" s="55"/>
      <c r="E2" s="55"/>
    </row>
    <row r="5" spans="1:6" s="9" customFormat="1" ht="25.5">
      <c r="A5" s="27" t="s">
        <v>31</v>
      </c>
      <c r="B5" s="22" t="s">
        <v>3</v>
      </c>
      <c r="C5" s="4" t="s">
        <v>2</v>
      </c>
      <c r="D5" s="17" t="s">
        <v>4</v>
      </c>
      <c r="E5" s="4" t="s">
        <v>2</v>
      </c>
      <c r="F5" s="28"/>
    </row>
    <row r="6" spans="1:5" ht="12.75">
      <c r="A6" s="1" t="s">
        <v>32</v>
      </c>
      <c r="B6" s="6">
        <v>647129</v>
      </c>
      <c r="C6" s="7">
        <f>B6/B$9</f>
        <v>0.8319660697503699</v>
      </c>
      <c r="D6" s="14">
        <v>133944560851</v>
      </c>
      <c r="E6" s="7">
        <f>D6/D$9</f>
        <v>0.6768591341831057</v>
      </c>
    </row>
    <row r="7" spans="1:5" ht="12.75">
      <c r="A7" s="1" t="s">
        <v>30</v>
      </c>
      <c r="B7" s="6">
        <v>130702</v>
      </c>
      <c r="C7" s="7">
        <f>B7/B$9</f>
        <v>0.16803393024963006</v>
      </c>
      <c r="D7" s="14">
        <v>63946778848</v>
      </c>
      <c r="E7" s="7">
        <f>D7/D$9</f>
        <v>0.3231408658168943</v>
      </c>
    </row>
    <row r="9" spans="1:7" ht="12.75">
      <c r="A9" s="9" t="s">
        <v>12</v>
      </c>
      <c r="B9" s="10">
        <f>SUM(B6:B7)</f>
        <v>777831</v>
      </c>
      <c r="C9" s="29">
        <f>SUM(C6:C7)</f>
        <v>1</v>
      </c>
      <c r="D9" s="15">
        <f>SUM(D6:D7)</f>
        <v>197891339699</v>
      </c>
      <c r="E9" s="29">
        <f>SUM(E6:E7)</f>
        <v>1</v>
      </c>
      <c r="G9" s="54">
        <f>+D9/1000000000</f>
        <v>197.891339699</v>
      </c>
    </row>
  </sheetData>
  <mergeCells count="2">
    <mergeCell ref="A1:E1"/>
    <mergeCell ref="A2:E2"/>
  </mergeCells>
  <printOptions horizontalCentered="1"/>
  <pageMargins left="0.75" right="0.75" top="1" bottom="1" header="0.5" footer="0.5"/>
  <pageSetup fitToHeight="1" fitToWidth="1" horizontalDpi="600" verticalDpi="600" orientation="portrait" r:id="rId2"/>
  <headerFooter alignWithMargins="0">
    <oddFooter>&amp;CPage &amp;P of &amp;N&amp;R&amp;D
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workbookViewId="0" topLeftCell="A1">
      <selection activeCell="A2" sqref="A2:H2"/>
    </sheetView>
  </sheetViews>
  <sheetFormatPr defaultColWidth="9.33203125" defaultRowHeight="12.75"/>
  <cols>
    <col min="1" max="1" width="13.83203125" style="1" bestFit="1" customWidth="1"/>
    <col min="2" max="2" width="10.16015625" style="1" customWidth="1"/>
    <col min="3" max="3" width="8.83203125" style="1" customWidth="1"/>
    <col min="4" max="4" width="11.5" style="1" customWidth="1"/>
    <col min="5" max="5" width="9.33203125" style="1" customWidth="1"/>
    <col min="6" max="6" width="19.83203125" style="16" customWidth="1"/>
    <col min="7" max="7" width="9.33203125" style="1" customWidth="1"/>
    <col min="8" max="8" width="11.66015625" style="16" customWidth="1"/>
    <col min="9" max="9" width="12.5" style="1" customWidth="1"/>
    <col min="10" max="10" width="10.83203125" style="1" customWidth="1"/>
    <col min="11" max="12" width="9.33203125" style="8" customWidth="1"/>
    <col min="13" max="13" width="14.66015625" style="8" customWidth="1"/>
    <col min="14" max="14" width="9.33203125" style="8" customWidth="1"/>
    <col min="15" max="16384" width="9.33203125" style="1" customWidth="1"/>
  </cols>
  <sheetData>
    <row r="1" spans="1:8" ht="15.75">
      <c r="A1" s="55" t="s">
        <v>48</v>
      </c>
      <c r="B1" s="55"/>
      <c r="C1" s="55"/>
      <c r="D1" s="55"/>
      <c r="E1" s="55"/>
      <c r="F1" s="55"/>
      <c r="G1" s="55"/>
      <c r="H1" s="55"/>
    </row>
    <row r="2" spans="1:8" ht="15.75">
      <c r="A2" s="55" t="s">
        <v>49</v>
      </c>
      <c r="B2" s="55"/>
      <c r="C2" s="55"/>
      <c r="D2" s="55"/>
      <c r="E2" s="55"/>
      <c r="F2" s="55"/>
      <c r="G2" s="55"/>
      <c r="H2" s="55"/>
    </row>
    <row r="4" spans="1:10" ht="38.25">
      <c r="A4" s="2" t="s">
        <v>0</v>
      </c>
      <c r="B4" s="3" t="s">
        <v>1</v>
      </c>
      <c r="C4" s="4" t="s">
        <v>2</v>
      </c>
      <c r="D4" s="5" t="s">
        <v>3</v>
      </c>
      <c r="E4" s="4" t="s">
        <v>2</v>
      </c>
      <c r="F4" s="13" t="s">
        <v>4</v>
      </c>
      <c r="G4" s="4" t="s">
        <v>2</v>
      </c>
      <c r="H4" s="17" t="s">
        <v>29</v>
      </c>
      <c r="J4" s="9"/>
    </row>
    <row r="5" spans="1:9" ht="12.75">
      <c r="A5" s="51" t="s">
        <v>5</v>
      </c>
      <c r="B5" s="6">
        <v>104388</v>
      </c>
      <c r="C5" s="7">
        <f>B5/B$13</f>
        <v>0.8973823339780787</v>
      </c>
      <c r="D5" s="6">
        <v>777831</v>
      </c>
      <c r="E5" s="7">
        <f>D5/D$13</f>
        <v>0.8169858645441426</v>
      </c>
      <c r="F5" s="14">
        <v>197891339699</v>
      </c>
      <c r="G5" s="7">
        <f>F5/F$13</f>
        <v>0.36540377509075017</v>
      </c>
      <c r="H5" s="14">
        <f>IF(D5=0,"-",+F5/D5)</f>
        <v>254414.31326213534</v>
      </c>
      <c r="I5" s="25"/>
    </row>
    <row r="6" spans="1:8" ht="12.75">
      <c r="A6" s="51" t="s">
        <v>6</v>
      </c>
      <c r="B6" s="6">
        <v>1376</v>
      </c>
      <c r="C6" s="7">
        <f aca="true" t="shared" si="0" ref="C6:C11">B6/B$13</f>
        <v>0.011828927573608424</v>
      </c>
      <c r="D6" s="6">
        <v>4986</v>
      </c>
      <c r="E6" s="7">
        <f aca="true" t="shared" si="1" ref="E6:E11">D6/D$13</f>
        <v>0.005236987881194109</v>
      </c>
      <c r="F6" s="14">
        <v>3167404128</v>
      </c>
      <c r="G6" s="7">
        <f aca="true" t="shared" si="2" ref="G6:G11">F6/F$13</f>
        <v>0.005848570368817784</v>
      </c>
      <c r="H6" s="14">
        <f aca="true" t="shared" si="3" ref="H6:H11">IF(D6=0,"-",+F6/D6)</f>
        <v>635259.5523465704</v>
      </c>
    </row>
    <row r="7" spans="1:8" ht="12.75">
      <c r="A7" s="51" t="s">
        <v>7</v>
      </c>
      <c r="B7" s="6">
        <v>200</v>
      </c>
      <c r="C7" s="7">
        <f t="shared" si="0"/>
        <v>0.0017193208682570384</v>
      </c>
      <c r="D7" s="6">
        <v>686</v>
      </c>
      <c r="E7" s="7">
        <f t="shared" si="1"/>
        <v>0.0007205322275369351</v>
      </c>
      <c r="F7" s="14">
        <v>2596256536</v>
      </c>
      <c r="G7" s="7">
        <f t="shared" si="2"/>
        <v>0.0047939537970757805</v>
      </c>
      <c r="H7" s="14">
        <f t="shared" si="3"/>
        <v>3784630.518950437</v>
      </c>
    </row>
    <row r="8" spans="1:8" ht="12.75">
      <c r="A8" s="51" t="s">
        <v>8</v>
      </c>
      <c r="B8" s="6">
        <v>385</v>
      </c>
      <c r="C8" s="7">
        <f t="shared" si="0"/>
        <v>0.003309692671394799</v>
      </c>
      <c r="D8" s="6">
        <v>4851</v>
      </c>
      <c r="E8" s="7">
        <f t="shared" si="1"/>
        <v>0.005095192180439756</v>
      </c>
      <c r="F8" s="14">
        <v>4820552662</v>
      </c>
      <c r="G8" s="7">
        <f t="shared" si="2"/>
        <v>0.008901087553390625</v>
      </c>
      <c r="H8" s="14">
        <f t="shared" si="3"/>
        <v>993723.4924757782</v>
      </c>
    </row>
    <row r="9" spans="1:8" ht="12.75">
      <c r="A9" s="51" t="s">
        <v>9</v>
      </c>
      <c r="B9" s="6">
        <v>8519</v>
      </c>
      <c r="C9" s="7">
        <f t="shared" si="0"/>
        <v>0.07323447238340855</v>
      </c>
      <c r="D9" s="6">
        <v>154264</v>
      </c>
      <c r="E9" s="7">
        <f t="shared" si="1"/>
        <v>0.16202942208273727</v>
      </c>
      <c r="F9" s="14">
        <v>303699351145</v>
      </c>
      <c r="G9" s="7">
        <f t="shared" si="2"/>
        <v>0.5607768867995345</v>
      </c>
      <c r="H9" s="14">
        <f t="shared" si="3"/>
        <v>1968698.7965111756</v>
      </c>
    </row>
    <row r="10" spans="1:8" ht="12.75">
      <c r="A10" s="51" t="s">
        <v>10</v>
      </c>
      <c r="B10" s="6">
        <v>837</v>
      </c>
      <c r="C10" s="7">
        <f t="shared" si="0"/>
        <v>0.007195357833655706</v>
      </c>
      <c r="D10" s="6">
        <v>1495</v>
      </c>
      <c r="E10" s="7">
        <f t="shared" si="1"/>
        <v>0.0015702560935389475</v>
      </c>
      <c r="F10" s="14">
        <v>16519116000</v>
      </c>
      <c r="G10" s="7">
        <f t="shared" si="2"/>
        <v>0.030502332020912157</v>
      </c>
      <c r="H10" s="14">
        <f t="shared" si="3"/>
        <v>11049575.919732442</v>
      </c>
    </row>
    <row r="11" spans="1:8" ht="12.75">
      <c r="A11" s="51" t="s">
        <v>11</v>
      </c>
      <c r="B11" s="6">
        <v>620</v>
      </c>
      <c r="C11" s="7">
        <f t="shared" si="0"/>
        <v>0.005329894691596819</v>
      </c>
      <c r="D11" s="6">
        <v>7961</v>
      </c>
      <c r="E11" s="7">
        <f t="shared" si="1"/>
        <v>0.008361744990410409</v>
      </c>
      <c r="F11" s="14">
        <v>12874932285</v>
      </c>
      <c r="G11" s="7">
        <f t="shared" si="2"/>
        <v>0.023773394369519</v>
      </c>
      <c r="H11" s="14">
        <f t="shared" si="3"/>
        <v>1617250.632458234</v>
      </c>
    </row>
    <row r="12" spans="2:8" ht="12.75">
      <c r="B12" s="6"/>
      <c r="C12" s="8"/>
      <c r="D12" s="6"/>
      <c r="E12" s="7"/>
      <c r="F12" s="14"/>
      <c r="G12" s="7"/>
      <c r="H12" s="14"/>
    </row>
    <row r="13" spans="1:8" ht="12.75">
      <c r="A13" s="9" t="s">
        <v>12</v>
      </c>
      <c r="B13" s="10">
        <f aca="true" t="shared" si="4" ref="B13:G13">SUM(B5:B11)</f>
        <v>116325</v>
      </c>
      <c r="C13" s="11">
        <f t="shared" si="4"/>
        <v>0.9999999999999999</v>
      </c>
      <c r="D13" s="10">
        <f t="shared" si="4"/>
        <v>952074</v>
      </c>
      <c r="E13" s="12">
        <f t="shared" si="4"/>
        <v>1</v>
      </c>
      <c r="F13" s="15">
        <f t="shared" si="4"/>
        <v>541568952455</v>
      </c>
      <c r="G13" s="12">
        <f t="shared" si="4"/>
        <v>1</v>
      </c>
      <c r="H13" s="15">
        <f>F13/D13</f>
        <v>568830.7342233902</v>
      </c>
    </row>
    <row r="14" spans="5:8" ht="12.75">
      <c r="E14" s="16"/>
      <c r="F14" s="1"/>
      <c r="G14" s="16"/>
      <c r="H14" s="1"/>
    </row>
    <row r="15" spans="1:8" ht="51">
      <c r="A15" s="18" t="s">
        <v>0</v>
      </c>
      <c r="B15" s="19" t="s">
        <v>17</v>
      </c>
      <c r="C15" s="4" t="s">
        <v>2</v>
      </c>
      <c r="D15" s="19" t="s">
        <v>18</v>
      </c>
      <c r="E15" s="4" t="s">
        <v>2</v>
      </c>
      <c r="F15" s="17" t="s">
        <v>19</v>
      </c>
      <c r="G15" s="4" t="s">
        <v>2</v>
      </c>
      <c r="H15" s="17" t="s">
        <v>20</v>
      </c>
    </row>
    <row r="16" spans="1:14" ht="12.75">
      <c r="A16" s="1" t="s">
        <v>5</v>
      </c>
      <c r="B16" s="6">
        <v>58964</v>
      </c>
      <c r="C16" s="7">
        <f aca="true" t="shared" si="5" ref="C16:C22">B16/B$24</f>
        <v>0.9383792730282003</v>
      </c>
      <c r="D16" s="6">
        <v>239401</v>
      </c>
      <c r="E16" s="7">
        <f aca="true" t="shared" si="6" ref="E16:E22">D16/D$24</f>
        <v>0.8881802768410001</v>
      </c>
      <c r="F16" s="20">
        <v>56091049997</v>
      </c>
      <c r="G16" s="7">
        <f aca="true" t="shared" si="7" ref="G16:G22">F16/F$24</f>
        <v>0.6776499677624954</v>
      </c>
      <c r="H16" s="20">
        <f aca="true" t="shared" si="8" ref="H16:H22">IF(D16=0,"-",+F16/D16)</f>
        <v>234297.4757707779</v>
      </c>
      <c r="J16" s="8"/>
      <c r="M16" s="1"/>
      <c r="N16" s="1"/>
    </row>
    <row r="17" spans="1:14" ht="12.75">
      <c r="A17" s="1" t="s">
        <v>6</v>
      </c>
      <c r="B17" s="6">
        <v>549</v>
      </c>
      <c r="C17" s="7">
        <f t="shared" si="5"/>
        <v>0.008737029728181297</v>
      </c>
      <c r="D17" s="6">
        <v>1353</v>
      </c>
      <c r="E17" s="7">
        <f t="shared" si="6"/>
        <v>0.005019644506772625</v>
      </c>
      <c r="F17" s="20">
        <v>625807522</v>
      </c>
      <c r="G17" s="7">
        <f t="shared" si="7"/>
        <v>0.0075605367902991435</v>
      </c>
      <c r="H17" s="20">
        <f t="shared" si="8"/>
        <v>462533.27568366594</v>
      </c>
      <c r="J17" s="8"/>
      <c r="M17" s="1"/>
      <c r="N17" s="1"/>
    </row>
    <row r="18" spans="1:14" ht="12.75">
      <c r="A18" s="1" t="s">
        <v>7</v>
      </c>
      <c r="B18" s="6">
        <v>48</v>
      </c>
      <c r="C18" s="7">
        <f t="shared" si="5"/>
        <v>0.0007638933095677636</v>
      </c>
      <c r="D18" s="6">
        <v>148</v>
      </c>
      <c r="E18" s="7">
        <f t="shared" si="6"/>
        <v>0.000549081586845786</v>
      </c>
      <c r="F18" s="20">
        <v>147555000</v>
      </c>
      <c r="G18" s="7">
        <f t="shared" si="7"/>
        <v>0.0017826487647947928</v>
      </c>
      <c r="H18" s="20">
        <f t="shared" si="8"/>
        <v>996993.2432432432</v>
      </c>
      <c r="J18" s="8"/>
      <c r="M18" s="1"/>
      <c r="N18" s="1"/>
    </row>
    <row r="19" spans="1:14" ht="12.75">
      <c r="A19" s="1" t="s">
        <v>8</v>
      </c>
      <c r="B19" s="6">
        <v>204</v>
      </c>
      <c r="C19" s="7">
        <f t="shared" si="5"/>
        <v>0.003246546565662996</v>
      </c>
      <c r="D19" s="6">
        <v>1085</v>
      </c>
      <c r="E19" s="7">
        <f t="shared" si="6"/>
        <v>0.00402536163329512</v>
      </c>
      <c r="F19" s="20">
        <v>721940000</v>
      </c>
      <c r="G19" s="7">
        <f t="shared" si="7"/>
        <v>0.008721937238697113</v>
      </c>
      <c r="H19" s="20">
        <f t="shared" si="8"/>
        <v>665382.4884792627</v>
      </c>
      <c r="J19" s="8"/>
      <c r="M19" s="1"/>
      <c r="N19" s="1"/>
    </row>
    <row r="20" spans="1:14" ht="12.75">
      <c r="A20" s="1" t="s">
        <v>9</v>
      </c>
      <c r="B20" s="6">
        <v>2938</v>
      </c>
      <c r="C20" s="7">
        <f t="shared" si="5"/>
        <v>0.04675663632312687</v>
      </c>
      <c r="D20" s="6">
        <v>26099</v>
      </c>
      <c r="E20" s="7">
        <f t="shared" si="6"/>
        <v>0.09682756983167681</v>
      </c>
      <c r="F20" s="20">
        <v>23968030025</v>
      </c>
      <c r="G20" s="7">
        <f t="shared" si="7"/>
        <v>0.2895637499144777</v>
      </c>
      <c r="H20" s="20">
        <f t="shared" si="8"/>
        <v>918350.5124717422</v>
      </c>
      <c r="J20" s="8"/>
      <c r="M20" s="1"/>
      <c r="N20" s="1"/>
    </row>
    <row r="21" spans="1:14" ht="12.75">
      <c r="A21" s="1" t="s">
        <v>10</v>
      </c>
      <c r="B21" s="6">
        <v>3</v>
      </c>
      <c r="C21" s="7">
        <f t="shared" si="5"/>
        <v>4.774333184798523E-05</v>
      </c>
      <c r="D21" s="6">
        <v>3</v>
      </c>
      <c r="E21" s="7">
        <f t="shared" si="6"/>
        <v>1.113003216579296E-05</v>
      </c>
      <c r="F21" s="20">
        <v>25617000</v>
      </c>
      <c r="G21" s="7">
        <f t="shared" si="7"/>
        <v>0.0003094853675425991</v>
      </c>
      <c r="H21" s="20">
        <f t="shared" si="8"/>
        <v>8539000</v>
      </c>
      <c r="J21" s="8"/>
      <c r="M21" s="1"/>
      <c r="N21" s="1"/>
    </row>
    <row r="22" spans="1:14" ht="12.75">
      <c r="A22" s="1" t="s">
        <v>11</v>
      </c>
      <c r="B22" s="6">
        <v>130</v>
      </c>
      <c r="C22" s="7">
        <f t="shared" si="5"/>
        <v>0.0020688777134126933</v>
      </c>
      <c r="D22" s="6">
        <v>1452</v>
      </c>
      <c r="E22" s="7">
        <f t="shared" si="6"/>
        <v>0.005386935568243792</v>
      </c>
      <c r="F22" s="20">
        <v>1192896000</v>
      </c>
      <c r="G22" s="7">
        <f t="shared" si="7"/>
        <v>0.01441167416169326</v>
      </c>
      <c r="H22" s="20">
        <f t="shared" si="8"/>
        <v>821553.7190082645</v>
      </c>
      <c r="N22" s="1"/>
    </row>
    <row r="23" spans="2:14" ht="12.75">
      <c r="B23" s="6"/>
      <c r="C23" s="8"/>
      <c r="D23" s="6"/>
      <c r="E23" s="8"/>
      <c r="F23" s="20"/>
      <c r="G23" s="14"/>
      <c r="H23" s="20"/>
      <c r="N23" s="1"/>
    </row>
    <row r="24" spans="1:10" ht="12.75">
      <c r="A24" s="9" t="s">
        <v>12</v>
      </c>
      <c r="B24" s="10">
        <f aca="true" t="shared" si="9" ref="B24:G24">SUM(B16:B22)</f>
        <v>62836</v>
      </c>
      <c r="C24" s="11">
        <f t="shared" si="9"/>
        <v>0.9999999999999999</v>
      </c>
      <c r="D24" s="10">
        <f t="shared" si="9"/>
        <v>269541</v>
      </c>
      <c r="E24" s="11">
        <f t="shared" si="9"/>
        <v>1</v>
      </c>
      <c r="F24" s="21">
        <f t="shared" si="9"/>
        <v>82772895544</v>
      </c>
      <c r="G24" s="11">
        <f t="shared" si="9"/>
        <v>1</v>
      </c>
      <c r="H24" s="20"/>
      <c r="J24" s="24"/>
    </row>
    <row r="25" spans="1:8" ht="12.75">
      <c r="A25" s="9"/>
      <c r="B25" s="10"/>
      <c r="C25" s="11"/>
      <c r="D25" s="10"/>
      <c r="E25" s="11"/>
      <c r="F25" s="21"/>
      <c r="G25" s="11"/>
      <c r="H25" s="20"/>
    </row>
    <row r="26" spans="1:10" ht="38.25">
      <c r="A26" s="18" t="s">
        <v>0</v>
      </c>
      <c r="B26" s="19" t="s">
        <v>13</v>
      </c>
      <c r="C26" s="4" t="s">
        <v>2</v>
      </c>
      <c r="D26" s="19" t="s">
        <v>14</v>
      </c>
      <c r="E26" s="4" t="s">
        <v>2</v>
      </c>
      <c r="F26" s="17" t="s">
        <v>15</v>
      </c>
      <c r="G26" s="4" t="s">
        <v>2</v>
      </c>
      <c r="H26" s="17" t="s">
        <v>16</v>
      </c>
      <c r="J26" s="8"/>
    </row>
    <row r="27" spans="1:10" ht="12.75">
      <c r="A27" s="1" t="s">
        <v>5</v>
      </c>
      <c r="B27" s="6">
        <v>104071</v>
      </c>
      <c r="C27" s="7">
        <f>B27/B$35</f>
        <v>0.8972411414777136</v>
      </c>
      <c r="D27" s="6">
        <v>538430</v>
      </c>
      <c r="E27" s="7">
        <f>D27/D$35</f>
        <v>0.7888702817299676</v>
      </c>
      <c r="F27" s="20">
        <v>141800289702</v>
      </c>
      <c r="G27" s="7">
        <f>F27/F$35</f>
        <v>0.30907041934213325</v>
      </c>
      <c r="H27" s="20">
        <f aca="true" t="shared" si="10" ref="H27:H33">IF(D27=0,"-",+F27/D27)</f>
        <v>263358.8204631986</v>
      </c>
      <c r="J27" s="8"/>
    </row>
    <row r="28" spans="1:10" ht="12.75">
      <c r="A28" s="1" t="s">
        <v>6</v>
      </c>
      <c r="B28" s="6">
        <v>1367</v>
      </c>
      <c r="C28" s="7">
        <f aca="true" t="shared" si="11" ref="C28:C33">B28/B$35</f>
        <v>0.011785498749892232</v>
      </c>
      <c r="D28" s="6">
        <v>3633</v>
      </c>
      <c r="E28" s="7">
        <f aca="true" t="shared" si="12" ref="E28:E33">D28/D$35</f>
        <v>0.0053228195559775135</v>
      </c>
      <c r="F28" s="20">
        <v>2541596606</v>
      </c>
      <c r="G28" s="7">
        <f aca="true" t="shared" si="13" ref="G28:G33">F28/F$35</f>
        <v>0.005539708913612207</v>
      </c>
      <c r="H28" s="20">
        <f t="shared" si="10"/>
        <v>699586.1838700798</v>
      </c>
      <c r="J28" s="8"/>
    </row>
    <row r="29" spans="1:10" ht="12.75">
      <c r="A29" s="1" t="s">
        <v>7</v>
      </c>
      <c r="B29" s="6">
        <v>199</v>
      </c>
      <c r="C29" s="7">
        <f t="shared" si="11"/>
        <v>0.0017156651435468575</v>
      </c>
      <c r="D29" s="6">
        <v>538</v>
      </c>
      <c r="E29" s="7">
        <f t="shared" si="12"/>
        <v>0.0007882402755617677</v>
      </c>
      <c r="F29" s="20">
        <v>2448701536</v>
      </c>
      <c r="G29" s="7">
        <f t="shared" si="13"/>
        <v>0.005337233176079832</v>
      </c>
      <c r="H29" s="20">
        <f t="shared" si="10"/>
        <v>4551489.843866171</v>
      </c>
      <c r="J29" s="8"/>
    </row>
    <row r="30" spans="1:10" ht="12.75">
      <c r="A30" s="1" t="s">
        <v>8</v>
      </c>
      <c r="B30" s="6">
        <v>385</v>
      </c>
      <c r="C30" s="7">
        <f t="shared" si="11"/>
        <v>0.0033192516596258297</v>
      </c>
      <c r="D30" s="6">
        <v>3766</v>
      </c>
      <c r="E30" s="7">
        <f t="shared" si="12"/>
        <v>0.005517681928932374</v>
      </c>
      <c r="F30" s="20">
        <v>4098612662</v>
      </c>
      <c r="G30" s="7">
        <f t="shared" si="13"/>
        <v>0.008933408646960262</v>
      </c>
      <c r="H30" s="20">
        <f t="shared" si="10"/>
        <v>1088319.878385555</v>
      </c>
      <c r="J30" s="8"/>
    </row>
    <row r="31" spans="1:10" ht="12.75">
      <c r="A31" s="1" t="s">
        <v>9</v>
      </c>
      <c r="B31" s="6">
        <v>8511</v>
      </c>
      <c r="C31" s="7">
        <f t="shared" si="11"/>
        <v>0.0733770152599362</v>
      </c>
      <c r="D31" s="6">
        <v>128165</v>
      </c>
      <c r="E31" s="7">
        <f t="shared" si="12"/>
        <v>0.18777846638917092</v>
      </c>
      <c r="F31" s="20">
        <v>279731321120</v>
      </c>
      <c r="G31" s="7">
        <f t="shared" si="13"/>
        <v>0.6097073348960014</v>
      </c>
      <c r="H31" s="20">
        <f t="shared" si="10"/>
        <v>2182587.4546092926</v>
      </c>
      <c r="J31" s="8"/>
    </row>
    <row r="32" spans="1:10" ht="12.75">
      <c r="A32" s="1" t="s">
        <v>10</v>
      </c>
      <c r="B32" s="6">
        <v>837</v>
      </c>
      <c r="C32" s="7">
        <f t="shared" si="11"/>
        <v>0.007216139322355376</v>
      </c>
      <c r="D32" s="6">
        <v>1492</v>
      </c>
      <c r="E32" s="7">
        <f t="shared" si="12"/>
        <v>0.002185974890591371</v>
      </c>
      <c r="F32" s="20">
        <v>16493499000</v>
      </c>
      <c r="G32" s="7">
        <f t="shared" si="13"/>
        <v>0.03594952212764877</v>
      </c>
      <c r="H32" s="20">
        <f t="shared" si="10"/>
        <v>11054623.99463807</v>
      </c>
      <c r="J32" s="8"/>
    </row>
    <row r="33" spans="1:10" ht="12.75">
      <c r="A33" s="1" t="s">
        <v>11</v>
      </c>
      <c r="B33" s="6">
        <v>620</v>
      </c>
      <c r="C33" s="7">
        <f t="shared" si="11"/>
        <v>0.0053452883869299075</v>
      </c>
      <c r="D33" s="6">
        <v>6509</v>
      </c>
      <c r="E33" s="7">
        <f t="shared" si="12"/>
        <v>0.009536535229798413</v>
      </c>
      <c r="F33" s="20">
        <v>11682036285</v>
      </c>
      <c r="G33" s="7">
        <f t="shared" si="13"/>
        <v>0.02546237289756427</v>
      </c>
      <c r="H33" s="20">
        <f t="shared" si="10"/>
        <v>1794751.3112613305</v>
      </c>
      <c r="J33" s="8"/>
    </row>
    <row r="34" spans="2:8" ht="12.75">
      <c r="B34" s="6"/>
      <c r="C34" s="8"/>
      <c r="D34" s="6"/>
      <c r="E34" s="8"/>
      <c r="F34" s="20"/>
      <c r="G34" s="14"/>
      <c r="H34" s="20"/>
    </row>
    <row r="35" spans="1:8" ht="12.75">
      <c r="A35" s="9" t="s">
        <v>12</v>
      </c>
      <c r="B35" s="10">
        <f aca="true" t="shared" si="14" ref="B35:G35">SUM(B27:B33)</f>
        <v>115990</v>
      </c>
      <c r="C35" s="11">
        <f t="shared" si="14"/>
        <v>1</v>
      </c>
      <c r="D35" s="10">
        <f t="shared" si="14"/>
        <v>682533</v>
      </c>
      <c r="E35" s="11">
        <f t="shared" si="14"/>
        <v>1</v>
      </c>
      <c r="F35" s="21">
        <f t="shared" si="14"/>
        <v>458796056911</v>
      </c>
      <c r="G35" s="11">
        <f t="shared" si="14"/>
        <v>0.9999999999999999</v>
      </c>
      <c r="H35" s="20"/>
    </row>
    <row r="36" spans="1:8" ht="12.75">
      <c r="A36" s="9"/>
      <c r="B36" s="10"/>
      <c r="C36" s="11"/>
      <c r="D36" s="10"/>
      <c r="E36" s="11"/>
      <c r="F36" s="21"/>
      <c r="G36" s="11"/>
      <c r="H36" s="20"/>
    </row>
    <row r="37" spans="1:9" ht="51">
      <c r="A37" s="18" t="s">
        <v>0</v>
      </c>
      <c r="B37" s="22" t="s">
        <v>25</v>
      </c>
      <c r="C37" s="4" t="s">
        <v>2</v>
      </c>
      <c r="D37" s="22" t="s">
        <v>26</v>
      </c>
      <c r="E37" s="4" t="s">
        <v>2</v>
      </c>
      <c r="F37" s="17" t="s">
        <v>27</v>
      </c>
      <c r="G37" s="4" t="s">
        <v>2</v>
      </c>
      <c r="H37" s="23" t="s">
        <v>28</v>
      </c>
      <c r="I37" s="16"/>
    </row>
    <row r="38" spans="1:14" ht="12.75">
      <c r="A38" s="1" t="s">
        <v>5</v>
      </c>
      <c r="B38" s="6">
        <v>96331</v>
      </c>
      <c r="C38" s="7">
        <f aca="true" t="shared" si="15" ref="C38:C44">B38/B$46</f>
        <v>0.901604208004193</v>
      </c>
      <c r="D38" s="6">
        <v>404848</v>
      </c>
      <c r="E38" s="7">
        <f aca="true" t="shared" si="16" ref="E38:E44">D38/D$46</f>
        <v>0.8649858986411418</v>
      </c>
      <c r="F38" s="20">
        <v>92144466840</v>
      </c>
      <c r="G38" s="7">
        <f aca="true" t="shared" si="17" ref="G38:G44">F38/F$46</f>
        <v>0.34566796599745986</v>
      </c>
      <c r="H38" s="20">
        <f aca="true" t="shared" si="18" ref="H38:H44">IF(D38=0,"-",+F38/D38)</f>
        <v>227602.6233055369</v>
      </c>
      <c r="J38" s="8"/>
      <c r="N38" s="1"/>
    </row>
    <row r="39" spans="1:14" ht="12.75">
      <c r="A39" s="1" t="s">
        <v>6</v>
      </c>
      <c r="B39" s="6">
        <v>1316</v>
      </c>
      <c r="C39" s="7">
        <f t="shared" si="15"/>
        <v>0.012317022949346711</v>
      </c>
      <c r="D39" s="6">
        <v>2977</v>
      </c>
      <c r="E39" s="7">
        <f t="shared" si="16"/>
        <v>0.006360567472865567</v>
      </c>
      <c r="F39" s="20">
        <v>1876396708</v>
      </c>
      <c r="G39" s="7">
        <f t="shared" si="17"/>
        <v>0.007039057858839629</v>
      </c>
      <c r="H39" s="20">
        <f t="shared" si="18"/>
        <v>630297.8528720188</v>
      </c>
      <c r="J39" s="8"/>
      <c r="N39" s="1"/>
    </row>
    <row r="40" spans="1:14" ht="12.75">
      <c r="A40" s="1" t="s">
        <v>7</v>
      </c>
      <c r="B40" s="6">
        <v>198</v>
      </c>
      <c r="C40" s="7">
        <f t="shared" si="15"/>
        <v>0.0018531691063606755</v>
      </c>
      <c r="D40" s="6">
        <v>455</v>
      </c>
      <c r="E40" s="7">
        <f t="shared" si="16"/>
        <v>0.0009721391334074011</v>
      </c>
      <c r="F40" s="20">
        <v>1991198836</v>
      </c>
      <c r="G40" s="7">
        <f t="shared" si="17"/>
        <v>0.0074697230896325585</v>
      </c>
      <c r="H40" s="20">
        <f t="shared" si="18"/>
        <v>4376261.178021978</v>
      </c>
      <c r="J40" s="8"/>
      <c r="N40" s="1"/>
    </row>
    <row r="41" spans="1:14" ht="12.75">
      <c r="A41" s="1" t="s">
        <v>8</v>
      </c>
      <c r="B41" s="6">
        <v>361</v>
      </c>
      <c r="C41" s="7">
        <f t="shared" si="15"/>
        <v>0.0033787578151323423</v>
      </c>
      <c r="D41" s="6">
        <v>2775</v>
      </c>
      <c r="E41" s="7">
        <f t="shared" si="16"/>
        <v>0.00592898042902316</v>
      </c>
      <c r="F41" s="20">
        <v>3587498831</v>
      </c>
      <c r="G41" s="7">
        <f t="shared" si="17"/>
        <v>0.013458034610839092</v>
      </c>
      <c r="H41" s="20">
        <f t="shared" si="18"/>
        <v>1292792.3715315314</v>
      </c>
      <c r="J41" s="8"/>
      <c r="N41" s="1"/>
    </row>
    <row r="42" spans="1:14" ht="12.75">
      <c r="A42" s="1" t="s">
        <v>9</v>
      </c>
      <c r="B42" s="6">
        <v>7273</v>
      </c>
      <c r="C42" s="7">
        <f t="shared" si="15"/>
        <v>0.06807120661899592</v>
      </c>
      <c r="D42" s="6">
        <v>52546</v>
      </c>
      <c r="E42" s="7">
        <f t="shared" si="16"/>
        <v>0.112268182206649</v>
      </c>
      <c r="F42" s="20">
        <v>148405039910</v>
      </c>
      <c r="G42" s="7">
        <f t="shared" si="17"/>
        <v>0.5567221782132301</v>
      </c>
      <c r="H42" s="20">
        <f t="shared" si="18"/>
        <v>2824288.0506603736</v>
      </c>
      <c r="J42" s="8"/>
      <c r="N42" s="1"/>
    </row>
    <row r="43" spans="1:14" ht="12.75">
      <c r="A43" s="1" t="s">
        <v>10</v>
      </c>
      <c r="B43" s="6">
        <v>818</v>
      </c>
      <c r="C43" s="7">
        <f t="shared" si="15"/>
        <v>0.007656021863651679</v>
      </c>
      <c r="D43" s="6">
        <v>1108</v>
      </c>
      <c r="E43" s="7">
        <f t="shared" si="16"/>
        <v>0.0023673190325613196</v>
      </c>
      <c r="F43" s="20">
        <v>12302524000</v>
      </c>
      <c r="G43" s="7">
        <f t="shared" si="17"/>
        <v>0.0461513164442</v>
      </c>
      <c r="H43" s="20">
        <f t="shared" si="18"/>
        <v>11103361.010830324</v>
      </c>
      <c r="J43" s="8"/>
      <c r="N43" s="1"/>
    </row>
    <row r="44" spans="1:14" ht="12.75">
      <c r="A44" s="1" t="s">
        <v>11</v>
      </c>
      <c r="B44" s="6">
        <v>547</v>
      </c>
      <c r="C44" s="7">
        <f t="shared" si="15"/>
        <v>0.005119613642319644</v>
      </c>
      <c r="D44" s="6">
        <v>3331</v>
      </c>
      <c r="E44" s="7">
        <f t="shared" si="16"/>
        <v>0.007116913084351765</v>
      </c>
      <c r="F44" s="20">
        <v>6262172305</v>
      </c>
      <c r="G44" s="7">
        <f t="shared" si="17"/>
        <v>0.02349172378579878</v>
      </c>
      <c r="H44" s="20">
        <f t="shared" si="18"/>
        <v>1879967.6688682078</v>
      </c>
      <c r="J44" s="8"/>
      <c r="N44" s="1"/>
    </row>
    <row r="46" spans="1:8" ht="12.75">
      <c r="A46" s="9" t="s">
        <v>12</v>
      </c>
      <c r="B46" s="10">
        <f aca="true" t="shared" si="19" ref="B46:G46">SUM(B38:B44)</f>
        <v>106844</v>
      </c>
      <c r="C46" s="11">
        <f t="shared" si="19"/>
        <v>0.9999999999999999</v>
      </c>
      <c r="D46" s="10">
        <f t="shared" si="19"/>
        <v>468040</v>
      </c>
      <c r="E46" s="11">
        <f t="shared" si="19"/>
        <v>1</v>
      </c>
      <c r="F46" s="10">
        <f t="shared" si="19"/>
        <v>266569297430</v>
      </c>
      <c r="G46" s="11">
        <f t="shared" si="19"/>
        <v>1</v>
      </c>
      <c r="H46" s="6"/>
    </row>
    <row r="47" ht="12.75">
      <c r="I47" s="8"/>
    </row>
    <row r="48" spans="1:9" ht="63.75">
      <c r="A48" s="18" t="s">
        <v>0</v>
      </c>
      <c r="B48" s="22" t="s">
        <v>21</v>
      </c>
      <c r="C48" s="4" t="s">
        <v>2</v>
      </c>
      <c r="D48" s="22" t="s">
        <v>22</v>
      </c>
      <c r="E48" s="4" t="s">
        <v>2</v>
      </c>
      <c r="F48" s="17" t="s">
        <v>23</v>
      </c>
      <c r="G48" s="4" t="s">
        <v>2</v>
      </c>
      <c r="H48" s="23" t="s">
        <v>24</v>
      </c>
      <c r="I48" s="14"/>
    </row>
    <row r="49" spans="1:14" ht="12.75">
      <c r="A49" s="1" t="s">
        <v>5</v>
      </c>
      <c r="B49" s="6">
        <v>81994</v>
      </c>
      <c r="C49" s="7">
        <f aca="true" t="shared" si="20" ref="C49:C55">B49/B$57</f>
        <v>0.900785498489426</v>
      </c>
      <c r="D49" s="6">
        <v>133582</v>
      </c>
      <c r="E49" s="7">
        <f aca="true" t="shared" si="21" ref="E49:E55">D49/D$57</f>
        <v>0.6227802305902757</v>
      </c>
      <c r="F49" s="20">
        <v>49655822862</v>
      </c>
      <c r="G49" s="7">
        <f aca="true" t="shared" si="22" ref="G49:G55">F49/F$57</f>
        <v>0.25831899261095365</v>
      </c>
      <c r="H49" s="20">
        <f aca="true" t="shared" si="23" ref="H49:H55">IF(D49=0,"-",+F49/D49)</f>
        <v>371725.40358730964</v>
      </c>
      <c r="J49" s="8"/>
      <c r="N49" s="1"/>
    </row>
    <row r="50" spans="1:14" ht="12.75">
      <c r="A50" s="1" t="s">
        <v>6</v>
      </c>
      <c r="B50" s="6">
        <v>487</v>
      </c>
      <c r="C50" s="7">
        <f t="shared" si="20"/>
        <v>0.0053501785223839604</v>
      </c>
      <c r="D50" s="6">
        <v>656</v>
      </c>
      <c r="E50" s="7">
        <f t="shared" si="21"/>
        <v>0.0030583748653802223</v>
      </c>
      <c r="F50" s="20">
        <v>665199898</v>
      </c>
      <c r="G50" s="7">
        <f t="shared" si="22"/>
        <v>0.0034604958216847507</v>
      </c>
      <c r="H50" s="20">
        <f t="shared" si="23"/>
        <v>1014024.2347560975</v>
      </c>
      <c r="J50" s="8"/>
      <c r="N50" s="1"/>
    </row>
    <row r="51" spans="1:14" ht="12.75">
      <c r="A51" s="1" t="s">
        <v>7</v>
      </c>
      <c r="B51" s="6">
        <v>29</v>
      </c>
      <c r="C51" s="7">
        <f t="shared" si="20"/>
        <v>0.0003185937929140346</v>
      </c>
      <c r="D51" s="6">
        <v>83</v>
      </c>
      <c r="E51" s="7">
        <f t="shared" si="21"/>
        <v>0.0003869590149795098</v>
      </c>
      <c r="F51" s="20">
        <v>457502700</v>
      </c>
      <c r="G51" s="7">
        <f t="shared" si="22"/>
        <v>0.002380015671258404</v>
      </c>
      <c r="H51" s="20">
        <f t="shared" si="23"/>
        <v>5512080.722891566</v>
      </c>
      <c r="J51" s="8"/>
      <c r="N51" s="1"/>
    </row>
    <row r="52" spans="1:14" ht="12.75">
      <c r="A52" s="1" t="s">
        <v>8</v>
      </c>
      <c r="B52" s="6">
        <v>292</v>
      </c>
      <c r="C52" s="7">
        <f t="shared" si="20"/>
        <v>0.0032079099148585553</v>
      </c>
      <c r="D52" s="6">
        <v>991</v>
      </c>
      <c r="E52" s="7">
        <f t="shared" si="21"/>
        <v>0.004620197395719208</v>
      </c>
      <c r="F52" s="20">
        <v>511113831</v>
      </c>
      <c r="G52" s="7">
        <f t="shared" si="22"/>
        <v>0.002658910925721137</v>
      </c>
      <c r="H52" s="20">
        <f t="shared" si="23"/>
        <v>515755.6316851665</v>
      </c>
      <c r="J52" s="8"/>
      <c r="N52" s="1"/>
    </row>
    <row r="53" spans="1:14" ht="12.75">
      <c r="A53" s="1" t="s">
        <v>9</v>
      </c>
      <c r="B53" s="6">
        <v>7419</v>
      </c>
      <c r="C53" s="7">
        <f t="shared" si="20"/>
        <v>0.08150508102169733</v>
      </c>
      <c r="D53" s="6">
        <v>75619</v>
      </c>
      <c r="E53" s="7">
        <f t="shared" si="21"/>
        <v>0.35254763558717533</v>
      </c>
      <c r="F53" s="20">
        <v>131326281210</v>
      </c>
      <c r="G53" s="7">
        <f t="shared" si="22"/>
        <v>0.6831841808319122</v>
      </c>
      <c r="H53" s="20">
        <f t="shared" si="23"/>
        <v>1736683.6537113688</v>
      </c>
      <c r="J53" s="8"/>
      <c r="N53" s="1"/>
    </row>
    <row r="54" spans="1:14" ht="12.75">
      <c r="A54" s="1" t="s">
        <v>10</v>
      </c>
      <c r="B54" s="6">
        <v>304</v>
      </c>
      <c r="C54" s="7">
        <f t="shared" si="20"/>
        <v>0.003339741829167811</v>
      </c>
      <c r="D54" s="6">
        <v>384</v>
      </c>
      <c r="E54" s="7">
        <f t="shared" si="21"/>
        <v>0.0017902682138811058</v>
      </c>
      <c r="F54" s="20">
        <v>4190975000</v>
      </c>
      <c r="G54" s="7">
        <f t="shared" si="22"/>
        <v>0.02180224549024998</v>
      </c>
      <c r="H54" s="20">
        <f t="shared" si="23"/>
        <v>10913997.395833334</v>
      </c>
      <c r="J54" s="8"/>
      <c r="N54" s="1"/>
    </row>
    <row r="55" spans="1:14" ht="12.75">
      <c r="A55" s="1" t="s">
        <v>11</v>
      </c>
      <c r="B55" s="6">
        <v>500</v>
      </c>
      <c r="C55" s="7">
        <f t="shared" si="20"/>
        <v>0.005492996429552321</v>
      </c>
      <c r="D55" s="6">
        <v>3178</v>
      </c>
      <c r="E55" s="7">
        <f t="shared" si="21"/>
        <v>0.014816334332588943</v>
      </c>
      <c r="F55" s="20">
        <v>5419863980</v>
      </c>
      <c r="G55" s="7">
        <f t="shared" si="22"/>
        <v>0.02819515864821988</v>
      </c>
      <c r="H55" s="20">
        <f t="shared" si="23"/>
        <v>1705432.3410950282</v>
      </c>
      <c r="J55" s="8"/>
      <c r="N55" s="1"/>
    </row>
    <row r="56" spans="2:9" ht="12.75">
      <c r="B56" s="6"/>
      <c r="C56" s="7"/>
      <c r="D56" s="6"/>
      <c r="E56" s="7"/>
      <c r="F56" s="20"/>
      <c r="G56" s="7"/>
      <c r="H56" s="20"/>
      <c r="I56" s="16"/>
    </row>
    <row r="57" spans="1:8" ht="12.75">
      <c r="A57" s="9" t="s">
        <v>12</v>
      </c>
      <c r="B57" s="10">
        <f aca="true" t="shared" si="24" ref="B57:G57">SUM(B49:B55)</f>
        <v>91025</v>
      </c>
      <c r="C57" s="11">
        <f t="shared" si="24"/>
        <v>1</v>
      </c>
      <c r="D57" s="10">
        <f t="shared" si="24"/>
        <v>214493</v>
      </c>
      <c r="E57" s="11">
        <f t="shared" si="24"/>
        <v>0.9999999999999998</v>
      </c>
      <c r="F57" s="10">
        <f t="shared" si="24"/>
        <v>192226759481</v>
      </c>
      <c r="G57" s="11">
        <f t="shared" si="24"/>
        <v>1</v>
      </c>
      <c r="H57" s="20"/>
    </row>
    <row r="58" spans="6:8" ht="12.75">
      <c r="F58" s="1"/>
      <c r="H58" s="1"/>
    </row>
    <row r="59" spans="1:6" ht="12.75">
      <c r="A59" s="26"/>
      <c r="B59" s="6"/>
      <c r="C59" s="7"/>
      <c r="F59" s="24"/>
    </row>
    <row r="60" spans="1:3" ht="12.75">
      <c r="A60" s="26"/>
      <c r="B60" s="6"/>
      <c r="C60" s="7"/>
    </row>
    <row r="61" spans="1:3" ht="12.75">
      <c r="A61" s="26"/>
      <c r="B61" s="6"/>
      <c r="C61" s="7"/>
    </row>
    <row r="62" spans="1:2" ht="12.75">
      <c r="A62" s="26"/>
      <c r="B62" s="6"/>
    </row>
    <row r="63" spans="1:3" ht="12.75">
      <c r="A63" s="26"/>
      <c r="B63" s="6"/>
      <c r="C63" s="7"/>
    </row>
    <row r="64" spans="1:3" ht="12.75">
      <c r="A64" s="26"/>
      <c r="B64" s="6"/>
      <c r="C64" s="7"/>
    </row>
    <row r="65" spans="1:3" ht="12.75">
      <c r="A65" s="26"/>
      <c r="B65" s="6"/>
      <c r="C65" s="7"/>
    </row>
  </sheetData>
  <mergeCells count="2">
    <mergeCell ref="A1:H1"/>
    <mergeCell ref="A2:H2"/>
  </mergeCells>
  <hyperlinks>
    <hyperlink ref="A5" location="Definitions!A1" display="Bond"/>
    <hyperlink ref="A6:A11" location="Definitions!A1" display="Long Note"/>
  </hyperlinks>
  <printOptions horizontalCentered="1"/>
  <pageMargins left="0.75" right="0.75" top="1" bottom="1" header="0.5" footer="0.5"/>
  <pageSetup horizontalDpi="600" verticalDpi="600" orientation="portrait" scale="94" r:id="rId1"/>
  <headerFooter alignWithMargins="0">
    <oddFooter>&amp;CPage &amp;P of &amp;N&amp;R&amp;D
&amp;F</oddFoot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7:K16"/>
  <sheetViews>
    <sheetView workbookViewId="0" topLeftCell="A1">
      <selection activeCell="B34" sqref="B34"/>
    </sheetView>
  </sheetViews>
  <sheetFormatPr defaultColWidth="9.33203125" defaultRowHeight="12.75"/>
  <cols>
    <col min="1" max="1" width="10.66015625" style="30" customWidth="1"/>
    <col min="2" max="2" width="14.83203125" style="30" bestFit="1" customWidth="1"/>
    <col min="3" max="16384" width="10.66015625" style="30" customWidth="1"/>
  </cols>
  <sheetData>
    <row r="7" ht="15.75">
      <c r="C7" s="31" t="s">
        <v>33</v>
      </c>
    </row>
    <row r="8" ht="13.5" thickBot="1"/>
    <row r="9" spans="2:11" ht="12.75">
      <c r="B9" s="32" t="s">
        <v>34</v>
      </c>
      <c r="C9" s="52" t="s">
        <v>43</v>
      </c>
      <c r="D9" s="33"/>
      <c r="E9" s="33"/>
      <c r="F9" s="33"/>
      <c r="G9" s="33"/>
      <c r="H9" s="33"/>
      <c r="I9" s="33"/>
      <c r="J9" s="33"/>
      <c r="K9" s="34"/>
    </row>
    <row r="10" spans="2:11" ht="12.75">
      <c r="B10" s="35" t="s">
        <v>6</v>
      </c>
      <c r="C10" s="53" t="s">
        <v>44</v>
      </c>
      <c r="D10" s="37"/>
      <c r="E10" s="37"/>
      <c r="F10" s="37"/>
      <c r="G10" s="37"/>
      <c r="H10" s="37"/>
      <c r="I10" s="37"/>
      <c r="J10" s="37"/>
      <c r="K10" s="38"/>
    </row>
    <row r="11" spans="2:11" ht="12.75">
      <c r="B11" s="35" t="s">
        <v>7</v>
      </c>
      <c r="C11" s="36" t="s">
        <v>35</v>
      </c>
      <c r="D11" s="37"/>
      <c r="E11" s="37"/>
      <c r="F11" s="37"/>
      <c r="G11" s="37"/>
      <c r="H11" s="37"/>
      <c r="I11" s="37"/>
      <c r="J11" s="37"/>
      <c r="K11" s="38"/>
    </row>
    <row r="12" spans="2:11" ht="12.75">
      <c r="B12" s="35" t="s">
        <v>8</v>
      </c>
      <c r="C12" s="36" t="s">
        <v>36</v>
      </c>
      <c r="D12" s="37"/>
      <c r="E12" s="37"/>
      <c r="F12" s="37"/>
      <c r="G12" s="37"/>
      <c r="H12" s="37"/>
      <c r="I12" s="37"/>
      <c r="J12" s="37"/>
      <c r="K12" s="38"/>
    </row>
    <row r="13" spans="2:11" ht="12.75">
      <c r="B13" s="35" t="s">
        <v>9</v>
      </c>
      <c r="C13" s="36" t="s">
        <v>37</v>
      </c>
      <c r="D13" s="37"/>
      <c r="E13" s="37"/>
      <c r="F13" s="37"/>
      <c r="G13" s="37"/>
      <c r="H13" s="37"/>
      <c r="I13" s="37"/>
      <c r="J13" s="37"/>
      <c r="K13" s="38"/>
    </row>
    <row r="14" spans="2:11" ht="12.75">
      <c r="B14" s="39" t="s">
        <v>10</v>
      </c>
      <c r="C14" s="40" t="s">
        <v>38</v>
      </c>
      <c r="D14" s="41"/>
      <c r="E14" s="41"/>
      <c r="F14" s="41"/>
      <c r="G14" s="41"/>
      <c r="H14" s="41"/>
      <c r="I14" s="41"/>
      <c r="J14" s="41"/>
      <c r="K14" s="42"/>
    </row>
    <row r="15" spans="2:11" ht="12.75">
      <c r="B15" s="43" t="s">
        <v>39</v>
      </c>
      <c r="C15" s="44" t="s">
        <v>40</v>
      </c>
      <c r="D15" s="45"/>
      <c r="E15" s="45"/>
      <c r="F15" s="45"/>
      <c r="G15" s="45"/>
      <c r="H15" s="45"/>
      <c r="I15" s="45"/>
      <c r="J15" s="45"/>
      <c r="K15" s="46"/>
    </row>
    <row r="16" spans="2:11" ht="13.5" thickBot="1">
      <c r="B16" s="47"/>
      <c r="C16" s="48" t="s">
        <v>41</v>
      </c>
      <c r="D16" s="49"/>
      <c r="E16" s="49"/>
      <c r="F16" s="49"/>
      <c r="G16" s="49"/>
      <c r="H16" s="49"/>
      <c r="I16" s="49"/>
      <c r="J16" s="49"/>
      <c r="K16" s="5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Wagoner</dc:creator>
  <cp:keywords/>
  <dc:description/>
  <cp:lastModifiedBy>kgrace</cp:lastModifiedBy>
  <cp:lastPrinted>2001-02-08T21:22:29Z</cp:lastPrinted>
  <dcterms:created xsi:type="dcterms:W3CDTF">2000-09-06T18:30:25Z</dcterms:created>
  <dcterms:modified xsi:type="dcterms:W3CDTF">2008-06-06T14:00:24Z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